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408" yWindow="12" windowWidth="8400" windowHeight="4188"/>
  </bookViews>
  <sheets>
    <sheet name="Model" sheetId="1" r:id="rId1"/>
    <sheet name="Model_STS" sheetId="2" state="veryHidden" r:id="rId2"/>
    <sheet name="STS_1" sheetId="3" r:id="rId3"/>
    <sheet name="STS_2" sheetId="4" r:id="rId4"/>
  </sheets>
  <definedNames>
    <definedName name="AllCalls">Model!$B$15:$C$15</definedName>
    <definedName name="ChartData" localSheetId="2">STS_1!$K$5:$K$15</definedName>
    <definedName name="ChartData" localSheetId="3">STS_2!$K$5:$K$17</definedName>
    <definedName name="ContactsMade">Model!$B$20:$B$23</definedName>
    <definedName name="ContactsReqd">Model!$D$20:$D$23</definedName>
    <definedName name="Cost">Model!$B$25</definedName>
    <definedName name="EveCalls">Model!$C$15</definedName>
    <definedName name="InputValues" localSheetId="2">STS_1!$A$5:$A$15</definedName>
    <definedName name="InputValues" localSheetId="3">STS_2!$A$5:$A$17</definedName>
    <definedName name="MaxEveCalls">Model!$C$17</definedName>
    <definedName name="OutputAddresses" localSheetId="2">STS_1!$B$4:$C$4</definedName>
    <definedName name="OutputAddresses" localSheetId="3">STS_2!$B$4:$C$4</definedName>
    <definedName name="OutputValues" localSheetId="2">STS_1!$B$5:$C$15</definedName>
    <definedName name="OutputValues" localSheetId="3">STS_2!$B$5:$C$17</definedName>
    <definedName name="solver_adj" localSheetId="0" hidden="1">Model!$B$15:$C$15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Model!$C$15</definedName>
    <definedName name="solver_lhs2" localSheetId="0" hidden="1">Model!$B$20:$B$23</definedName>
    <definedName name="solver_lhs3" localSheetId="0" hidden="1">Model!$C$15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Model!$B$25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hs1" localSheetId="0" hidden="1">Model!$C$17</definedName>
    <definedName name="solver_rhs2" localSheetId="0" hidden="1">Model!$D$20:$D$23</definedName>
    <definedName name="solver_rhs3" localSheetId="0" hidden="1">Model!$C$17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K1" i="4" l="1"/>
  <c r="J4" i="4"/>
  <c r="K17" i="4" s="1"/>
  <c r="K1" i="3"/>
  <c r="K15" i="3"/>
  <c r="K13" i="3"/>
  <c r="K11" i="3"/>
  <c r="K9" i="3"/>
  <c r="K7" i="3"/>
  <c r="K5" i="3"/>
  <c r="J4" i="3"/>
  <c r="K14" i="3" s="1"/>
  <c r="B25" i="1"/>
  <c r="B23" i="1"/>
  <c r="B22" i="1"/>
  <c r="B21" i="1"/>
  <c r="B20" i="1"/>
  <c r="D15" i="1"/>
  <c r="C17" i="1" s="1"/>
  <c r="C9" i="1"/>
  <c r="B9" i="1"/>
  <c r="K6" i="4" l="1"/>
  <c r="K8" i="4"/>
  <c r="K10" i="4"/>
  <c r="K12" i="4"/>
  <c r="K14" i="4"/>
  <c r="K16" i="4"/>
  <c r="K6" i="3"/>
  <c r="K8" i="3"/>
  <c r="K10" i="3"/>
  <c r="K12" i="3"/>
  <c r="K5" i="4"/>
  <c r="K7" i="4"/>
  <c r="K9" i="4"/>
  <c r="K11" i="4"/>
  <c r="K13" i="4"/>
  <c r="K15" i="4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<sst xmlns="http://schemas.openxmlformats.org/spreadsheetml/2006/main" count="46" uniqueCount="31">
  <si>
    <t>Percentages</t>
  </si>
  <si>
    <t>Daytime</t>
  </si>
  <si>
    <t>Evening</t>
  </si>
  <si>
    <t>Wife</t>
  </si>
  <si>
    <t>Husband</t>
  </si>
  <si>
    <t>Single male</t>
  </si>
  <si>
    <t>Single female</t>
  </si>
  <si>
    <t>None</t>
  </si>
  <si>
    <t>Sum</t>
  </si>
  <si>
    <t>Cost/call</t>
  </si>
  <si>
    <t>Total</t>
  </si>
  <si>
    <t>Calls made</t>
  </si>
  <si>
    <t>&lt;=</t>
  </si>
  <si>
    <t>Max evening calls</t>
  </si>
  <si>
    <t>Contacts</t>
  </si>
  <si>
    <t>Made</t>
  </si>
  <si>
    <t>Required</t>
  </si>
  <si>
    <t>&gt;=</t>
  </si>
  <si>
    <t>Total cost</t>
  </si>
  <si>
    <t>Telephone survey</t>
  </si>
  <si>
    <t>Max % of evening calls</t>
  </si>
  <si>
    <t>$B$15:$C$15</t>
  </si>
  <si>
    <t>Oneway analysis for Solver model in Model worksheet</t>
  </si>
  <si>
    <t>Daytime cost (cell $B$11) values along side, output cell(s) along top</t>
  </si>
  <si>
    <t>AllCalls_1</t>
  </si>
  <si>
    <t>AllCalls_2</t>
  </si>
  <si>
    <t>Data for chart</t>
  </si>
  <si>
    <t>$C$11</t>
  </si>
  <si>
    <t>Evening cost</t>
  </si>
  <si>
    <t>Evening cost (cell $C$11) values along side, output cell(s) along top</t>
  </si>
  <si>
    <t>A check to ensure that percentages add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</si>
</sst>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9" x14ac:knownFonts="1"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/>
    </xf>
    <xf numFmtId="9" fontId="2" fillId="2" borderId="0" xfId="0" applyNumberFormat="1" applyFont="1" applyFill="1" applyBorder="1"/>
    <xf numFmtId="0" fontId="2" fillId="0" borderId="0" xfId="0" applyFont="1" applyFill="1" applyBorder="1"/>
    <xf numFmtId="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6" fontId="2" fillId="2" borderId="0" xfId="0" applyNumberFormat="1" applyFont="1" applyFill="1" applyBorder="1"/>
    <xf numFmtId="6" fontId="2" fillId="0" borderId="0" xfId="0" applyNumberFormat="1" applyFont="1" applyBorder="1"/>
    <xf numFmtId="0" fontId="2" fillId="3" borderId="0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2" borderId="0" xfId="0" applyFont="1" applyFill="1" applyBorder="1"/>
    <xf numFmtId="6" fontId="2" fillId="4" borderId="0" xfId="0" applyNumberFormat="1" applyFont="1" applyFill="1" applyBorder="1"/>
    <xf numFmtId="49" fontId="0" fillId="0" borderId="0" xfId="0" applyNumberFormat="1"/>
    <xf numFmtId="0" fontId="3" fillId="0" borderId="0" xfId="0" applyFon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4" fillId="0" borderId="0" xfId="0" applyFont="1"/>
    <xf numFmtId="0" fontId="0" fillId="0" borderId="3" xfId="0" applyNumberFormat="1" applyBorder="1"/>
    <xf numFmtId="0" fontId="0" fillId="0" borderId="4" xfId="0" applyNumberFormat="1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5" xfId="0" applyNumberFormat="1" applyBorder="1"/>
    <xf numFmtId="0" fontId="0" fillId="0" borderId="6" xfId="0" applyNumberFormat="1" applyBorder="1"/>
    <xf numFmtId="8" fontId="0" fillId="0" borderId="0" xfId="0" applyNumberFormat="1"/>
    <xf numFmtId="0" fontId="6" fillId="0" borderId="0" xfId="0" applyFont="1"/>
    <xf numFmtId="0" fontId="7" fillId="0" borderId="0" xfId="0" applyFont="1"/>
    <xf numFmtId="0" fontId="0" fillId="6" borderId="4" xfId="0" applyNumberFormat="1" applyFill="1" applyBorder="1"/>
    <xf numFmtId="0" fontId="0" fillId="6" borderId="2" xfId="0" applyNumberFormat="1" applyFill="1" applyBorder="1"/>
    <xf numFmtId="0" fontId="8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AllCalls_1 to Daytime cost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STS_1!$A$5:$A$15</c:f>
              <c:numCache>
                <c:formatCode>"$"#,##0.00_);[Red]\("$"#,##0.00\)</c:formatCode>
                <c:ptCount val="11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</c:numCache>
            </c:numRef>
          </c:cat>
          <c:val>
            <c:numRef>
              <c:f>STS_1!$K$5:$K$15</c:f>
              <c:numCache>
                <c:formatCode>General</c:formatCode>
                <c:ptCount val="11"/>
                <c:pt idx="0">
                  <c:v>4800.0000000005311</c:v>
                </c:pt>
                <c:pt idx="1">
                  <c:v>4800.0000000000009</c:v>
                </c:pt>
                <c:pt idx="2">
                  <c:v>3599.9999999758902</c:v>
                </c:pt>
                <c:pt idx="3">
                  <c:v>2800.000000004763</c:v>
                </c:pt>
                <c:pt idx="4">
                  <c:v>2800.0000000000032</c:v>
                </c:pt>
                <c:pt idx="5">
                  <c:v>1999.9999999996232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956600"/>
        <c:axId val="693956992"/>
      </c:lineChart>
      <c:catAx>
        <c:axId val="69395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Daytime cost ($B$11)</a:t>
                </a:r>
              </a:p>
            </c:rich>
          </c:tx>
          <c:layout/>
          <c:overlay val="0"/>
        </c:title>
        <c:numFmt formatCode="&quot;$&quot;#,##0.00_);[Red]\(&quot;$&quot;#,##0.00\)" sourceLinked="1"/>
        <c:majorTickMark val="out"/>
        <c:minorTickMark val="none"/>
        <c:tickLblPos val="nextTo"/>
        <c:crossAx val="693956992"/>
        <c:crosses val="autoZero"/>
        <c:auto val="1"/>
        <c:lblAlgn val="ctr"/>
        <c:lblOffset val="100"/>
        <c:noMultiLvlLbl val="0"/>
      </c:catAx>
      <c:valAx>
        <c:axId val="69395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956600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AllCalls_1 to Evening cost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STS_2!$A$5:$A$17</c:f>
              <c:numCache>
                <c:formatCode>"$"#,##0.00_);[Red]\("$"#,##0.00\)</c:formatCode>
                <c:ptCount val="13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7.5</c:v>
                </c:pt>
                <c:pt idx="12">
                  <c:v>8</c:v>
                </c:pt>
              </c:numCache>
            </c:numRef>
          </c:cat>
          <c:val>
            <c:numRef>
              <c:f>STS_2!$K$5:$K$17</c:f>
              <c:numCache>
                <c:formatCode>General</c:formatCode>
                <c:ptCount val="13"/>
                <c:pt idx="0">
                  <c:v>1999.9999999996242</c:v>
                </c:pt>
                <c:pt idx="1">
                  <c:v>1999.9999999999998</c:v>
                </c:pt>
                <c:pt idx="2">
                  <c:v>2000.0000000000002</c:v>
                </c:pt>
                <c:pt idx="3">
                  <c:v>1999.9999999999998</c:v>
                </c:pt>
                <c:pt idx="4">
                  <c:v>2000.0000000000002</c:v>
                </c:pt>
                <c:pt idx="5">
                  <c:v>1999.9999999999998</c:v>
                </c:pt>
                <c:pt idx="6">
                  <c:v>2800.0000000030013</c:v>
                </c:pt>
                <c:pt idx="7">
                  <c:v>2800.0000000000005</c:v>
                </c:pt>
                <c:pt idx="8">
                  <c:v>2800</c:v>
                </c:pt>
                <c:pt idx="9">
                  <c:v>3599.9999999908982</c:v>
                </c:pt>
                <c:pt idx="10">
                  <c:v>3599.9999999999982</c:v>
                </c:pt>
                <c:pt idx="11">
                  <c:v>3599.9999999999991</c:v>
                </c:pt>
                <c:pt idx="12">
                  <c:v>3599.9999999999973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959736"/>
        <c:axId val="693958560"/>
      </c:lineChart>
      <c:catAx>
        <c:axId val="693959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Evening cost ($C$11)</a:t>
                </a:r>
              </a:p>
            </c:rich>
          </c:tx>
          <c:layout/>
          <c:overlay val="0"/>
        </c:title>
        <c:numFmt formatCode="&quot;$&quot;#,##0.00_);[Red]\(&quot;$&quot;#,##0.00\)" sourceLinked="1"/>
        <c:majorTickMark val="out"/>
        <c:minorTickMark val="none"/>
        <c:tickLblPos val="nextTo"/>
        <c:crossAx val="693958560"/>
        <c:crosses val="autoZero"/>
        <c:auto val="1"/>
        <c:lblAlgn val="ctr"/>
        <c:lblOffset val="100"/>
        <c:noMultiLvlLbl val="0"/>
      </c:catAx>
      <c:valAx>
        <c:axId val="69395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959736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8</xdr:row>
      <xdr:rowOff>66675</xdr:rowOff>
    </xdr:from>
    <xdr:to>
      <xdr:col>3</xdr:col>
      <xdr:colOff>523875</xdr:colOff>
      <xdr:row>8</xdr:row>
      <xdr:rowOff>66675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>
          <a:off x="2428875" y="138112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18</xdr:col>
      <xdr:colOff>0</xdr:colOff>
      <xdr:row>33</xdr:row>
      <xdr:rowOff>133350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85725</xdr:rowOff>
    </xdr:from>
    <xdr:to>
      <xdr:col>16</xdr:col>
      <xdr:colOff>0</xdr:colOff>
      <xdr:row>5</xdr:row>
      <xdr:rowOff>76200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3</xdr:col>
      <xdr:colOff>609599</xdr:colOff>
      <xdr:row>6</xdr:row>
      <xdr:rowOff>76200</xdr:rowOff>
    </xdr:from>
    <xdr:to>
      <xdr:col>8</xdr:col>
      <xdr:colOff>320040</xdr:colOff>
      <xdr:row>11</xdr:row>
      <xdr:rowOff>76200</xdr:rowOff>
    </xdr:to>
    <xdr:sp macro="" textlink="">
      <xdr:nvSpPr>
        <xdr:cNvPr id="4" name="TextBox 3"/>
        <xdr:cNvSpPr txBox="1"/>
      </xdr:nvSpPr>
      <xdr:spPr>
        <a:xfrm>
          <a:off x="2438399" y="1592580"/>
          <a:ext cx="2758441" cy="9144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If the daytime cost is cheap enough, no evening calls will be made. However, there will never be </a:t>
          </a:r>
          <a:r>
            <a:rPr lang="en-US" sz="1100" i="1"/>
            <a:t>no </a:t>
          </a:r>
          <a:r>
            <a:rPr lang="en-US" sz="1100" i="0"/>
            <a:t>daytime</a:t>
          </a:r>
          <a:r>
            <a:rPr lang="en-US" sz="1100" i="0" baseline="0"/>
            <a:t> calls because of the constraint on the mix of calls.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18</xdr:row>
      <xdr:rowOff>0</xdr:rowOff>
    </xdr:from>
    <xdr:to>
      <xdr:col>18</xdr:col>
      <xdr:colOff>0</xdr:colOff>
      <xdr:row>33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133350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57151</xdr:colOff>
      <xdr:row>5</xdr:row>
      <xdr:rowOff>66675</xdr:rowOff>
    </xdr:from>
    <xdr:to>
      <xdr:col>8</xdr:col>
      <xdr:colOff>350521</xdr:colOff>
      <xdr:row>10</xdr:row>
      <xdr:rowOff>76200</xdr:rowOff>
    </xdr:to>
    <xdr:sp macro="" textlink="">
      <xdr:nvSpPr>
        <xdr:cNvPr id="4" name="TextBox 3"/>
        <xdr:cNvSpPr txBox="1"/>
      </xdr:nvSpPr>
      <xdr:spPr>
        <a:xfrm>
          <a:off x="2495551" y="1400175"/>
          <a:ext cx="2731770" cy="92392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As before, there will never be </a:t>
          </a:r>
          <a:r>
            <a:rPr lang="en-US" sz="1100" i="1"/>
            <a:t>no </a:t>
          </a:r>
          <a:r>
            <a:rPr lang="en-US" sz="1100" i="0"/>
            <a:t>daytime calls, and,</a:t>
          </a:r>
          <a:r>
            <a:rPr lang="en-US" sz="1100" i="0" baseline="0"/>
            <a:t> at least for this range of evening costs, there are always some evening calls, even when there cost is high.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"/>
  <sheetViews>
    <sheetView tabSelected="1" workbookViewId="0"/>
  </sheetViews>
  <sheetFormatPr defaultColWidth="9.109375" defaultRowHeight="14.4" x14ac:dyDescent="0.3"/>
  <cols>
    <col min="1" max="1" width="22.6640625" style="2" customWidth="1"/>
    <col min="2" max="8" width="9.109375" style="2"/>
    <col min="9" max="9" width="14.5546875" style="2" customWidth="1"/>
    <col min="10" max="16384" width="9.109375" style="2"/>
  </cols>
  <sheetData>
    <row r="1" spans="1:10" x14ac:dyDescent="0.3">
      <c r="A1" s="1" t="s">
        <v>19</v>
      </c>
      <c r="I1" s="1"/>
    </row>
    <row r="2" spans="1:10" x14ac:dyDescent="0.3">
      <c r="I2" s="3"/>
      <c r="J2" s="3"/>
    </row>
    <row r="3" spans="1:10" s="4" customFormat="1" x14ac:dyDescent="0.3">
      <c r="A3" s="2" t="s">
        <v>0</v>
      </c>
      <c r="B3" s="4" t="s">
        <v>1</v>
      </c>
      <c r="C3" s="4" t="s">
        <v>2</v>
      </c>
      <c r="I3" s="5"/>
      <c r="J3" s="5"/>
    </row>
    <row r="4" spans="1:10" x14ac:dyDescent="0.3">
      <c r="A4" s="2" t="s">
        <v>3</v>
      </c>
      <c r="B4" s="6">
        <v>0.3</v>
      </c>
      <c r="C4" s="6">
        <v>0.3</v>
      </c>
      <c r="I4" s="3"/>
      <c r="J4" s="3"/>
    </row>
    <row r="5" spans="1:10" x14ac:dyDescent="0.3">
      <c r="A5" s="2" t="s">
        <v>4</v>
      </c>
      <c r="B5" s="6">
        <v>0.1</v>
      </c>
      <c r="C5" s="6">
        <v>0.3</v>
      </c>
      <c r="I5" s="3"/>
      <c r="J5" s="3"/>
    </row>
    <row r="6" spans="1:10" x14ac:dyDescent="0.3">
      <c r="A6" s="2" t="s">
        <v>5</v>
      </c>
      <c r="B6" s="6">
        <v>0.1</v>
      </c>
      <c r="C6" s="6">
        <v>0.15</v>
      </c>
      <c r="I6" s="3"/>
      <c r="J6" s="3"/>
    </row>
    <row r="7" spans="1:10" x14ac:dyDescent="0.3">
      <c r="A7" s="2" t="s">
        <v>6</v>
      </c>
      <c r="B7" s="6">
        <v>0.1</v>
      </c>
      <c r="C7" s="6">
        <v>0.2</v>
      </c>
      <c r="I7" s="3"/>
      <c r="J7" s="3"/>
    </row>
    <row r="8" spans="1:10" x14ac:dyDescent="0.3">
      <c r="A8" s="7" t="s">
        <v>7</v>
      </c>
      <c r="B8" s="6">
        <v>0.4</v>
      </c>
      <c r="C8" s="6">
        <v>0.05</v>
      </c>
    </row>
    <row r="9" spans="1:10" x14ac:dyDescent="0.3">
      <c r="A9" s="7" t="s">
        <v>8</v>
      </c>
      <c r="B9" s="8">
        <f>SUM(B4:B8)</f>
        <v>1</v>
      </c>
      <c r="C9" s="8">
        <f>SUM(C4:C8)</f>
        <v>1</v>
      </c>
      <c r="E9" s="35" t="s">
        <v>30</v>
      </c>
      <c r="I9" s="1"/>
    </row>
    <row r="10" spans="1:10" x14ac:dyDescent="0.3">
      <c r="I10" s="9"/>
      <c r="J10" s="10"/>
    </row>
    <row r="11" spans="1:10" x14ac:dyDescent="0.3">
      <c r="A11" s="2" t="s">
        <v>9</v>
      </c>
      <c r="B11" s="11">
        <v>3</v>
      </c>
      <c r="C11" s="11">
        <v>5</v>
      </c>
      <c r="I11" s="9"/>
      <c r="J11" s="10"/>
    </row>
    <row r="12" spans="1:10" x14ac:dyDescent="0.3">
      <c r="A12" s="2" t="s">
        <v>20</v>
      </c>
      <c r="B12" s="6">
        <v>0.4</v>
      </c>
      <c r="C12" s="12"/>
      <c r="I12" s="9"/>
      <c r="J12" s="10"/>
    </row>
    <row r="13" spans="1:10" x14ac:dyDescent="0.3">
      <c r="B13" s="12"/>
      <c r="C13" s="12"/>
      <c r="I13" s="9"/>
      <c r="J13" s="10"/>
    </row>
    <row r="14" spans="1:10" x14ac:dyDescent="0.3">
      <c r="B14" s="4" t="s">
        <v>1</v>
      </c>
      <c r="C14" s="4" t="s">
        <v>2</v>
      </c>
      <c r="D14" s="4" t="s">
        <v>10</v>
      </c>
      <c r="I14" s="9"/>
      <c r="J14" s="10"/>
    </row>
    <row r="15" spans="1:10" x14ac:dyDescent="0.3">
      <c r="A15" s="2" t="s">
        <v>11</v>
      </c>
      <c r="B15" s="13">
        <v>2800</v>
      </c>
      <c r="C15" s="13">
        <v>800</v>
      </c>
      <c r="D15" s="2">
        <f>SUM(AllCalls)</f>
        <v>3600</v>
      </c>
      <c r="I15" s="9"/>
      <c r="J15" s="10"/>
    </row>
    <row r="16" spans="1:10" x14ac:dyDescent="0.3">
      <c r="B16" s="14"/>
      <c r="C16" s="15" t="s">
        <v>12</v>
      </c>
      <c r="I16" s="9"/>
      <c r="J16" s="10"/>
    </row>
    <row r="17" spans="1:10" x14ac:dyDescent="0.3">
      <c r="A17" s="2" t="s">
        <v>13</v>
      </c>
      <c r="B17" s="14"/>
      <c r="C17" s="14">
        <f>B12*D15</f>
        <v>1440</v>
      </c>
      <c r="I17" s="9"/>
      <c r="J17" s="10"/>
    </row>
    <row r="18" spans="1:10" x14ac:dyDescent="0.3">
      <c r="I18" s="9"/>
      <c r="J18" s="10"/>
    </row>
    <row r="19" spans="1:10" x14ac:dyDescent="0.3">
      <c r="A19" s="2" t="s">
        <v>14</v>
      </c>
      <c r="B19" s="4" t="s">
        <v>15</v>
      </c>
      <c r="C19" s="4"/>
      <c r="D19" s="4" t="s">
        <v>16</v>
      </c>
      <c r="I19" s="9"/>
      <c r="J19" s="10"/>
    </row>
    <row r="20" spans="1:10" x14ac:dyDescent="0.3">
      <c r="A20" s="2" t="s">
        <v>3</v>
      </c>
      <c r="B20" s="2">
        <f>SUMPRODUCT(AllCalls,B4:C4)</f>
        <v>1080</v>
      </c>
      <c r="C20" s="16" t="s">
        <v>17</v>
      </c>
      <c r="D20" s="17">
        <v>600</v>
      </c>
    </row>
    <row r="21" spans="1:10" x14ac:dyDescent="0.3">
      <c r="A21" s="2" t="s">
        <v>4</v>
      </c>
      <c r="B21" s="2">
        <f>SUMPRODUCT(AllCalls,B5:C5)</f>
        <v>520</v>
      </c>
      <c r="C21" s="16" t="s">
        <v>17</v>
      </c>
      <c r="D21" s="17">
        <v>480</v>
      </c>
    </row>
    <row r="22" spans="1:10" x14ac:dyDescent="0.3">
      <c r="A22" s="2" t="s">
        <v>5</v>
      </c>
      <c r="B22" s="2">
        <f>SUMPRODUCT(AllCalls,B6:C6)</f>
        <v>400</v>
      </c>
      <c r="C22" s="16" t="s">
        <v>17</v>
      </c>
      <c r="D22" s="17">
        <v>400</v>
      </c>
    </row>
    <row r="23" spans="1:10" x14ac:dyDescent="0.3">
      <c r="A23" s="2" t="s">
        <v>6</v>
      </c>
      <c r="B23" s="2">
        <f>SUMPRODUCT(AllCalls,B7:C7)</f>
        <v>440</v>
      </c>
      <c r="C23" s="16" t="s">
        <v>17</v>
      </c>
      <c r="D23" s="17">
        <v>440</v>
      </c>
    </row>
    <row r="25" spans="1:10" x14ac:dyDescent="0.3">
      <c r="A25" s="2" t="s">
        <v>18</v>
      </c>
      <c r="B25" s="18">
        <f>SUMPRODUCT(AllCalls,B11:C11)</f>
        <v>12400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27</v>
      </c>
    </row>
    <row r="3" spans="1:2" x14ac:dyDescent="0.3">
      <c r="A3">
        <v>1</v>
      </c>
    </row>
    <row r="4" spans="1:2" x14ac:dyDescent="0.3">
      <c r="A4">
        <v>2</v>
      </c>
    </row>
    <row r="5" spans="1:2" x14ac:dyDescent="0.3">
      <c r="A5">
        <v>8</v>
      </c>
    </row>
    <row r="6" spans="1:2" x14ac:dyDescent="0.3">
      <c r="A6">
        <v>0.5</v>
      </c>
    </row>
    <row r="8" spans="1:2" x14ac:dyDescent="0.3">
      <c r="A8" s="19"/>
      <c r="B8" s="19"/>
    </row>
    <row r="9" spans="1:2" x14ac:dyDescent="0.3">
      <c r="A9" t="s">
        <v>21</v>
      </c>
    </row>
    <row r="10" spans="1:2" x14ac:dyDescent="0.3">
      <c r="A10" t="s">
        <v>28</v>
      </c>
    </row>
    <row r="15" spans="1:2" x14ac:dyDescent="0.3">
      <c r="B15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15"/>
  <sheetViews>
    <sheetView workbookViewId="0"/>
  </sheetViews>
  <sheetFormatPr defaultRowHeight="14.4" x14ac:dyDescent="0.3"/>
  <sheetData>
    <row r="1" spans="1:11" x14ac:dyDescent="0.3">
      <c r="A1" s="20" t="s">
        <v>22</v>
      </c>
      <c r="K1" s="23" t="str">
        <f>CONCATENATE("Sensitivity of ",$K$4," to ","Daytime cost")</f>
        <v>Sensitivity of AllCalls_1 to Daytime cost</v>
      </c>
    </row>
    <row r="3" spans="1:11" x14ac:dyDescent="0.3">
      <c r="A3" t="s">
        <v>23</v>
      </c>
      <c r="K3" t="s">
        <v>26</v>
      </c>
    </row>
    <row r="4" spans="1:11" ht="47.4" x14ac:dyDescent="0.3">
      <c r="B4" s="21" t="s">
        <v>24</v>
      </c>
      <c r="C4" s="21" t="s">
        <v>25</v>
      </c>
      <c r="J4" s="23">
        <f>MATCH($K$4,OutputAddresses,0)</f>
        <v>1</v>
      </c>
      <c r="K4" s="22" t="s">
        <v>24</v>
      </c>
    </row>
    <row r="5" spans="1:11" x14ac:dyDescent="0.3">
      <c r="A5" s="30">
        <v>1</v>
      </c>
      <c r="B5" s="24">
        <v>4800.0000000005311</v>
      </c>
      <c r="C5" s="33">
        <v>0</v>
      </c>
      <c r="K5">
        <f>INDEX(OutputValues,1,$J$4)</f>
        <v>4800.0000000005311</v>
      </c>
    </row>
    <row r="6" spans="1:11" x14ac:dyDescent="0.3">
      <c r="A6" s="30">
        <v>1.5</v>
      </c>
      <c r="B6" s="26">
        <v>4800.0000000000009</v>
      </c>
      <c r="C6" s="34">
        <v>0</v>
      </c>
      <c r="K6">
        <f>INDEX(OutputValues,2,$J$4)</f>
        <v>4800.0000000000009</v>
      </c>
    </row>
    <row r="7" spans="1:11" x14ac:dyDescent="0.3">
      <c r="A7" s="30">
        <v>2</v>
      </c>
      <c r="B7" s="26">
        <v>3599.9999999758902</v>
      </c>
      <c r="C7" s="27">
        <v>400.00000000945732</v>
      </c>
      <c r="K7">
        <f>INDEX(OutputValues,3,$J$4)</f>
        <v>3599.9999999758902</v>
      </c>
    </row>
    <row r="8" spans="1:11" x14ac:dyDescent="0.3">
      <c r="A8" s="30">
        <v>2.5</v>
      </c>
      <c r="B8" s="26">
        <v>2800.000000004763</v>
      </c>
      <c r="C8" s="27">
        <v>799.99999999617512</v>
      </c>
      <c r="K8">
        <f>INDEX(OutputValues,4,$J$4)</f>
        <v>2800.000000004763</v>
      </c>
    </row>
    <row r="9" spans="1:11" x14ac:dyDescent="0.3">
      <c r="A9" s="30">
        <v>3</v>
      </c>
      <c r="B9" s="26">
        <v>2800.0000000000032</v>
      </c>
      <c r="C9" s="27">
        <v>799.99999999999875</v>
      </c>
      <c r="K9">
        <f>INDEX(OutputValues,5,$J$4)</f>
        <v>2800.0000000000032</v>
      </c>
    </row>
    <row r="10" spans="1:11" x14ac:dyDescent="0.3">
      <c r="A10" s="30">
        <v>3.5</v>
      </c>
      <c r="B10" s="26">
        <v>1999.9999999996232</v>
      </c>
      <c r="C10" s="27">
        <v>1333.3333333314181</v>
      </c>
      <c r="K10">
        <f>INDEX(OutputValues,6,$J$4)</f>
        <v>1999.9999999996232</v>
      </c>
    </row>
    <row r="11" spans="1:11" x14ac:dyDescent="0.3">
      <c r="A11" s="30">
        <v>4</v>
      </c>
      <c r="B11" s="26">
        <v>2000</v>
      </c>
      <c r="C11" s="27">
        <v>1333.3333333333333</v>
      </c>
      <c r="K11">
        <f>INDEX(OutputValues,7,$J$4)</f>
        <v>2000</v>
      </c>
    </row>
    <row r="12" spans="1:11" x14ac:dyDescent="0.3">
      <c r="A12" s="30">
        <v>4.5</v>
      </c>
      <c r="B12" s="26">
        <v>2000</v>
      </c>
      <c r="C12" s="27">
        <v>1333.3333333333333</v>
      </c>
      <c r="K12">
        <f>INDEX(OutputValues,8,$J$4)</f>
        <v>2000</v>
      </c>
    </row>
    <row r="13" spans="1:11" x14ac:dyDescent="0.3">
      <c r="A13" s="30">
        <v>5</v>
      </c>
      <c r="B13" s="26">
        <v>2000</v>
      </c>
      <c r="C13" s="27">
        <v>1333.3333333333333</v>
      </c>
      <c r="K13">
        <f>INDEX(OutputValues,9,$J$4)</f>
        <v>2000</v>
      </c>
    </row>
    <row r="14" spans="1:11" x14ac:dyDescent="0.3">
      <c r="A14" s="30">
        <v>5.5</v>
      </c>
      <c r="B14" s="26">
        <v>2000</v>
      </c>
      <c r="C14" s="27">
        <v>1333.3333333333333</v>
      </c>
      <c r="K14">
        <f>INDEX(OutputValues,10,$J$4)</f>
        <v>2000</v>
      </c>
    </row>
    <row r="15" spans="1:11" x14ac:dyDescent="0.3">
      <c r="A15" s="30">
        <v>6</v>
      </c>
      <c r="B15" s="28">
        <v>2000</v>
      </c>
      <c r="C15" s="29">
        <v>1333.3333333333333</v>
      </c>
      <c r="K15">
        <f>INDEX(OutputValues,11,$J$4)</f>
        <v>2000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7"/>
  <sheetViews>
    <sheetView workbookViewId="0"/>
  </sheetViews>
  <sheetFormatPr defaultRowHeight="14.4" x14ac:dyDescent="0.3"/>
  <sheetData>
    <row r="1" spans="1:11" x14ac:dyDescent="0.3">
      <c r="A1" s="31" t="s">
        <v>22</v>
      </c>
      <c r="K1" s="32" t="str">
        <f>CONCATENATE("Sensitivity of ",$K$4," to ","Evening cost")</f>
        <v>Sensitivity of AllCalls_1 to Evening cost</v>
      </c>
    </row>
    <row r="3" spans="1:11" x14ac:dyDescent="0.3">
      <c r="A3" t="s">
        <v>29</v>
      </c>
      <c r="K3" t="s">
        <v>26</v>
      </c>
    </row>
    <row r="4" spans="1:11" ht="47.4" x14ac:dyDescent="0.3">
      <c r="B4" s="21" t="s">
        <v>24</v>
      </c>
      <c r="C4" s="21" t="s">
        <v>25</v>
      </c>
      <c r="J4" s="32">
        <f>MATCH($K$4,OutputAddresses,0)</f>
        <v>1</v>
      </c>
      <c r="K4" s="22" t="s">
        <v>24</v>
      </c>
    </row>
    <row r="5" spans="1:11" x14ac:dyDescent="0.3">
      <c r="A5" s="30">
        <v>2</v>
      </c>
      <c r="B5" s="24">
        <v>1999.9999999996242</v>
      </c>
      <c r="C5" s="25">
        <v>1333.3333333339447</v>
      </c>
      <c r="K5">
        <f>INDEX(OutputValues,1,$J$4)</f>
        <v>1999.9999999996242</v>
      </c>
    </row>
    <row r="6" spans="1:11" x14ac:dyDescent="0.3">
      <c r="A6" s="30">
        <v>2.5</v>
      </c>
      <c r="B6" s="26">
        <v>1999.9999999999998</v>
      </c>
      <c r="C6" s="27">
        <v>1333.3333333333335</v>
      </c>
      <c r="K6">
        <f>INDEX(OutputValues,2,$J$4)</f>
        <v>1999.9999999999998</v>
      </c>
    </row>
    <row r="7" spans="1:11" x14ac:dyDescent="0.3">
      <c r="A7" s="30">
        <v>3</v>
      </c>
      <c r="B7" s="26">
        <v>2000.0000000000002</v>
      </c>
      <c r="C7" s="27">
        <v>1333.3333333333333</v>
      </c>
      <c r="K7">
        <f>INDEX(OutputValues,3,$J$4)</f>
        <v>2000.0000000000002</v>
      </c>
    </row>
    <row r="8" spans="1:11" x14ac:dyDescent="0.3">
      <c r="A8" s="30">
        <v>3.5</v>
      </c>
      <c r="B8" s="26">
        <v>1999.9999999999998</v>
      </c>
      <c r="C8" s="27">
        <v>1333.3333333333335</v>
      </c>
      <c r="K8">
        <f>INDEX(OutputValues,4,$J$4)</f>
        <v>1999.9999999999998</v>
      </c>
    </row>
    <row r="9" spans="1:11" x14ac:dyDescent="0.3">
      <c r="A9" s="30">
        <v>4</v>
      </c>
      <c r="B9" s="26">
        <v>2000.0000000000002</v>
      </c>
      <c r="C9" s="27">
        <v>1333.3333333333333</v>
      </c>
      <c r="K9">
        <f>INDEX(OutputValues,5,$J$4)</f>
        <v>2000.0000000000002</v>
      </c>
    </row>
    <row r="10" spans="1:11" x14ac:dyDescent="0.3">
      <c r="A10" s="30">
        <v>4.5</v>
      </c>
      <c r="B10" s="26">
        <v>1999.9999999999998</v>
      </c>
      <c r="C10" s="27">
        <v>1333.3333333333335</v>
      </c>
      <c r="K10">
        <f>INDEX(OutputValues,6,$J$4)</f>
        <v>1999.9999999999998</v>
      </c>
    </row>
    <row r="11" spans="1:11" x14ac:dyDescent="0.3">
      <c r="A11" s="30">
        <v>5</v>
      </c>
      <c r="B11" s="26">
        <v>2800.0000000030013</v>
      </c>
      <c r="C11" s="27">
        <v>799.99999999951467</v>
      </c>
      <c r="K11">
        <f>INDEX(OutputValues,7,$J$4)</f>
        <v>2800.0000000030013</v>
      </c>
    </row>
    <row r="12" spans="1:11" x14ac:dyDescent="0.3">
      <c r="A12" s="30">
        <v>5.5</v>
      </c>
      <c r="B12" s="26">
        <v>2800.0000000000005</v>
      </c>
      <c r="C12" s="27">
        <v>799.99999999999955</v>
      </c>
      <c r="K12">
        <f>INDEX(OutputValues,8,$J$4)</f>
        <v>2800.0000000000005</v>
      </c>
    </row>
    <row r="13" spans="1:11" x14ac:dyDescent="0.3">
      <c r="A13" s="30">
        <v>6</v>
      </c>
      <c r="B13" s="26">
        <v>2800</v>
      </c>
      <c r="C13" s="27">
        <v>800.00000000000023</v>
      </c>
      <c r="K13">
        <f>INDEX(OutputValues,9,$J$4)</f>
        <v>2800</v>
      </c>
    </row>
    <row r="14" spans="1:11" x14ac:dyDescent="0.3">
      <c r="A14" s="30">
        <v>6.5</v>
      </c>
      <c r="B14" s="26">
        <v>3599.9999999908982</v>
      </c>
      <c r="C14" s="27">
        <v>400.00000000475308</v>
      </c>
      <c r="K14">
        <f>INDEX(OutputValues,10,$J$4)</f>
        <v>3599.9999999908982</v>
      </c>
    </row>
    <row r="15" spans="1:11" x14ac:dyDescent="0.3">
      <c r="A15" s="30">
        <v>7</v>
      </c>
      <c r="B15" s="26">
        <v>3599.9999999999982</v>
      </c>
      <c r="C15" s="27">
        <v>400.00000000000034</v>
      </c>
      <c r="K15">
        <f>INDEX(OutputValues,11,$J$4)</f>
        <v>3599.9999999999982</v>
      </c>
    </row>
    <row r="16" spans="1:11" x14ac:dyDescent="0.3">
      <c r="A16" s="30">
        <v>7.5</v>
      </c>
      <c r="B16" s="26">
        <v>3599.9999999999991</v>
      </c>
      <c r="C16" s="27">
        <v>400.00000000000017</v>
      </c>
      <c r="K16">
        <f>INDEX(OutputValues,12,$J$4)</f>
        <v>3599.9999999999991</v>
      </c>
    </row>
    <row r="17" spans="1:11" x14ac:dyDescent="0.3">
      <c r="A17" s="30">
        <v>8</v>
      </c>
      <c r="B17" s="28">
        <v>3599.9999999999973</v>
      </c>
      <c r="C17" s="29">
        <v>400.00000000000119</v>
      </c>
      <c r="K17">
        <f>INDEX(OutputValues,13,$J$4)</f>
        <v>3599.9999999999973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Model</vt:lpstr>
      <vt:lpstr>STS_1</vt:lpstr>
      <vt:lpstr>STS_2</vt:lpstr>
      <vt:lpstr>AllCalls</vt:lpstr>
      <vt:lpstr>STS_1!ChartData</vt:lpstr>
      <vt:lpstr>STS_2!ChartData</vt:lpstr>
      <vt:lpstr>ContactsMade</vt:lpstr>
      <vt:lpstr>ContactsReqd</vt:lpstr>
      <vt:lpstr>Cost</vt:lpstr>
      <vt:lpstr>EveCalls</vt:lpstr>
      <vt:lpstr>STS_1!InputValues</vt:lpstr>
      <vt:lpstr>STS_2!InputValues</vt:lpstr>
      <vt:lpstr>MaxEveCalls</vt:lpstr>
      <vt:lpstr>STS_1!OutputAddresses</vt:lpstr>
      <vt:lpstr>STS_2!OutputAddresses</vt:lpstr>
      <vt:lpstr>STS_1!OutputValues</vt:lpstr>
      <vt:lpstr>STS_2!OutputValues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1995-12-15T15:02:09Z</cp:lastPrinted>
  <dcterms:created xsi:type="dcterms:W3CDTF">1995-12-14T02:51:38Z</dcterms:created>
  <dcterms:modified xsi:type="dcterms:W3CDTF">2014-03-09T17:32:22Z</dcterms:modified>
</cp:coreProperties>
</file>